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Simon\Dropbox\Syndicat\Calculateurs\"/>
    </mc:Choice>
  </mc:AlternateContent>
  <xr:revisionPtr revIDLastSave="0" documentId="13_ncr:1_{30D992CD-DA33-4C7F-87A5-A23AF268F260}" xr6:coauthVersionLast="47" xr6:coauthVersionMax="47" xr10:uidLastSave="{00000000-0000-0000-0000-000000000000}"/>
  <bookViews>
    <workbookView xWindow="3754" yWindow="806" windowWidth="23109" windowHeight="15540" xr2:uid="{00000000-000D-0000-FFFF-FFFF00000000}"/>
  </bookViews>
  <sheets>
    <sheet name="Instructions" sheetId="3" r:id="rId1"/>
    <sheet name="Calculateur CI" sheetId="1" r:id="rId2"/>
  </sheets>
  <definedNames>
    <definedName name="_xlnm.Print_Area" localSheetId="1">'Calculateur CI'!$B$2:$T$55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" i="1" l="1"/>
  <c r="H36" i="1"/>
  <c r="G36" i="1"/>
  <c r="S13" i="1"/>
  <c r="S14" i="1"/>
  <c r="S15" i="1"/>
  <c r="S16" i="1"/>
  <c r="S17" i="1"/>
  <c r="S18" i="1"/>
  <c r="S19" i="1"/>
  <c r="S12" i="1"/>
  <c r="L13" i="1"/>
  <c r="L14" i="1"/>
  <c r="L15" i="1"/>
  <c r="L16" i="1"/>
  <c r="P16" i="1" s="1"/>
  <c r="L17" i="1"/>
  <c r="P17" i="1" s="1"/>
  <c r="L18" i="1"/>
  <c r="L19" i="1"/>
  <c r="L12" i="1"/>
  <c r="S22" i="1" l="1"/>
  <c r="P26" i="1" s="1"/>
  <c r="P28" i="1" l="1"/>
  <c r="L51" i="1" l="1"/>
  <c r="P51" i="1" s="1"/>
  <c r="F36" i="1" l="1"/>
  <c r="P36" i="1" s="1"/>
  <c r="I10" i="1" l="1"/>
  <c r="P6" i="1" l="1"/>
  <c r="P44" i="1"/>
  <c r="P43" i="1"/>
  <c r="P42" i="1"/>
  <c r="P41" i="1"/>
  <c r="P40" i="1"/>
  <c r="P19" i="1"/>
  <c r="P18" i="1"/>
  <c r="P15" i="1"/>
  <c r="P14" i="1"/>
  <c r="P13" i="1"/>
  <c r="P10" i="1"/>
  <c r="P12" i="1" l="1"/>
  <c r="L23" i="1"/>
  <c r="P24" i="1" s="1"/>
  <c r="L22" i="1"/>
  <c r="P31" i="1" l="1"/>
  <c r="P47" i="1" s="1"/>
  <c r="L24" i="1"/>
  <c r="F54" i="1" l="1"/>
  <c r="P54" i="1" s="1"/>
  <c r="L49" i="1"/>
  <c r="P49" i="1" s="1"/>
</calcChain>
</file>

<file path=xl/sharedStrings.xml><?xml version="1.0" encoding="utf-8"?>
<sst xmlns="http://schemas.openxmlformats.org/spreadsheetml/2006/main" count="112" uniqueCount="51">
  <si>
    <t>hres</t>
  </si>
  <si>
    <t>X</t>
  </si>
  <si>
    <t>=</t>
  </si>
  <si>
    <t>Il faudra donc embaucher</t>
  </si>
  <si>
    <t>Nombre de préparations</t>
  </si>
  <si>
    <t>Encadrement</t>
  </si>
  <si>
    <t xml:space="preserve">élèves </t>
  </si>
  <si>
    <t>hres/sem</t>
  </si>
  <si>
    <t>CI Stage :</t>
  </si>
  <si>
    <t>RCD/RCP</t>
  </si>
  <si>
    <t>PVRTT</t>
  </si>
  <si>
    <t>Projets</t>
  </si>
  <si>
    <t>Congés</t>
  </si>
  <si>
    <t>Autres</t>
  </si>
  <si>
    <t>/</t>
  </si>
  <si>
    <t>CI par étudiant</t>
  </si>
  <si>
    <t>CI stage</t>
  </si>
  <si>
    <t>Allocations diverses (ETC-SESSION)</t>
  </si>
  <si>
    <t>CI Enseignement :</t>
  </si>
  <si>
    <t>ETC-SESSION</t>
  </si>
  <si>
    <t>CI autre session :</t>
  </si>
  <si>
    <t>CI :</t>
  </si>
  <si>
    <t>Stages à supervision indirecte</t>
  </si>
  <si>
    <t xml:space="preserve">CI TOTALE SESSION = </t>
  </si>
  <si>
    <t>PES TOTAL :</t>
  </si>
  <si>
    <t>PES @ 0,04 :</t>
  </si>
  <si>
    <t>PES @ 0,07 :</t>
  </si>
  <si>
    <t>(CI SUPPL POUR PES &gt; 415)</t>
  </si>
  <si>
    <r>
      <t xml:space="preserve">(CI SUPPL POUR NES </t>
    </r>
    <r>
      <rPr>
        <sz val="9"/>
        <rFont val="Calibri"/>
        <family val="2"/>
      </rPr>
      <t>≥</t>
    </r>
    <r>
      <rPr>
        <sz val="8.1"/>
        <rFont val="Calibri"/>
        <family val="2"/>
      </rPr>
      <t xml:space="preserve"> </t>
    </r>
    <r>
      <rPr>
        <sz val="9"/>
        <rFont val="Calibri"/>
        <family val="2"/>
        <scheme val="minor"/>
      </rPr>
      <t>75)</t>
    </r>
  </si>
  <si>
    <t>(CI SUPPL POUR NES &gt; 160)</t>
  </si>
  <si>
    <t>Nombre de stagiaires</t>
  </si>
  <si>
    <t>CI totale :</t>
  </si>
  <si>
    <t>Heures de cours (HC)</t>
  </si>
  <si>
    <t>Heures de préparation (HP)</t>
  </si>
  <si>
    <t>Instructions :</t>
  </si>
  <si>
    <t>Un tutoriel vidéo est disponible à l'adresse suivante :</t>
  </si>
  <si>
    <t>NES</t>
  </si>
  <si>
    <t>Heures d'enseignement clinique (HC)</t>
  </si>
  <si>
    <t>(SOINS INFIRMIERS SEULEMENT)</t>
  </si>
  <si>
    <t>EDU</t>
  </si>
  <si>
    <t>Nom :</t>
  </si>
  <si>
    <t>Session :</t>
  </si>
  <si>
    <t>___________________</t>
  </si>
  <si>
    <t>Stage 1</t>
  </si>
  <si>
    <t>Stage 2</t>
  </si>
  <si>
    <t>Stage 3</t>
  </si>
  <si>
    <t>ETC (si annualisé)</t>
  </si>
  <si>
    <t>Calculateur de CI v2.2</t>
  </si>
  <si>
    <t>https://youtu.be/o8Kcs6RzQoA</t>
  </si>
  <si>
    <t>Les valeurs des cellules avec un fond vert seront calculées automatiquement.</t>
  </si>
  <si>
    <r>
      <t xml:space="preserve">Sur l'onglet « Calculateur CI », remplir les cellules avec un </t>
    </r>
    <r>
      <rPr>
        <sz val="14"/>
        <color theme="1"/>
        <rFont val="Calibri"/>
        <family val="2"/>
        <scheme val="minor"/>
      </rPr>
      <t>fond doré seulement.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</si>
</sst>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;;;"/>
    <numFmt numFmtId="167" formatCode="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17"/>
      <name val="Calibri"/>
      <family val="2"/>
      <scheme val="minor"/>
    </font>
    <font>
      <sz val="14"/>
      <color indexed="2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sz val="8.1"/>
      <name val="Calibri"/>
      <family val="2"/>
    </font>
    <font>
      <b/>
      <sz val="18"/>
      <name val="Calibri"/>
      <family val="2"/>
      <scheme val="minor"/>
    </font>
    <font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4"/>
      <color theme="9" tint="-0.249977111117893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4" fillId="5" borderId="6" xfId="0" applyFont="1" applyFill="1" applyBorder="1"/>
    <xf numFmtId="0" fontId="4" fillId="5" borderId="7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center"/>
    </xf>
    <xf numFmtId="164" fontId="4" fillId="5" borderId="7" xfId="0" applyNumberFormat="1" applyFont="1" applyFill="1" applyBorder="1"/>
    <xf numFmtId="0" fontId="4" fillId="5" borderId="7" xfId="0" applyFont="1" applyFill="1" applyBorder="1"/>
    <xf numFmtId="0" fontId="6" fillId="0" borderId="0" xfId="0" applyFont="1" applyAlignment="1">
      <alignment vertical="center"/>
    </xf>
    <xf numFmtId="0" fontId="5" fillId="4" borderId="9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7" fillId="2" borderId="5" xfId="0" applyFont="1" applyFill="1" applyBorder="1"/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3" borderId="0" xfId="0" applyFont="1" applyFill="1"/>
    <xf numFmtId="0" fontId="6" fillId="2" borderId="0" xfId="0" applyFont="1" applyFill="1"/>
    <xf numFmtId="0" fontId="6" fillId="2" borderId="1" xfId="0" applyFont="1" applyFill="1" applyBorder="1"/>
    <xf numFmtId="0" fontId="6" fillId="0" borderId="0" xfId="0" applyFont="1"/>
    <xf numFmtId="0" fontId="6" fillId="2" borderId="9" xfId="0" applyFont="1" applyFill="1" applyBorder="1"/>
    <xf numFmtId="0" fontId="6" fillId="2" borderId="0" xfId="0" applyFont="1" applyFill="1" applyAlignment="1">
      <alignment horizontal="right"/>
    </xf>
    <xf numFmtId="0" fontId="8" fillId="2" borderId="0" xfId="0" applyFont="1" applyFill="1"/>
    <xf numFmtId="164" fontId="6" fillId="2" borderId="0" xfId="0" applyNumberFormat="1" applyFont="1" applyFill="1"/>
    <xf numFmtId="0" fontId="4" fillId="2" borderId="0" xfId="0" applyFont="1" applyFill="1"/>
    <xf numFmtId="0" fontId="4" fillId="4" borderId="0" xfId="0" applyFont="1" applyFill="1" applyAlignment="1">
      <alignment wrapText="1"/>
    </xf>
    <xf numFmtId="0" fontId="11" fillId="2" borderId="0" xfId="0" applyFont="1" applyFill="1"/>
    <xf numFmtId="0" fontId="4" fillId="4" borderId="0" xfId="0" applyFont="1" applyFill="1"/>
    <xf numFmtId="0" fontId="4" fillId="4" borderId="9" xfId="0" applyFont="1" applyFill="1" applyBorder="1" applyAlignment="1">
      <alignment wrapText="1"/>
    </xf>
    <xf numFmtId="0" fontId="4" fillId="4" borderId="0" xfId="0" applyFont="1" applyFill="1" applyAlignment="1">
      <alignment horizontal="center"/>
    </xf>
    <xf numFmtId="2" fontId="6" fillId="2" borderId="0" xfId="0" applyNumberFormat="1" applyFont="1" applyFill="1"/>
    <xf numFmtId="0" fontId="6" fillId="2" borderId="0" xfId="0" quotePrefix="1" applyFont="1" applyFill="1"/>
    <xf numFmtId="165" fontId="6" fillId="2" borderId="0" xfId="0" applyNumberFormat="1" applyFont="1" applyFill="1"/>
    <xf numFmtId="2" fontId="11" fillId="0" borderId="0" xfId="0" applyNumberFormat="1" applyFont="1"/>
    <xf numFmtId="2" fontId="6" fillId="0" borderId="0" xfId="0" applyNumberFormat="1" applyFont="1"/>
    <xf numFmtId="2" fontId="6" fillId="2" borderId="13" xfId="0" applyNumberFormat="1" applyFont="1" applyFill="1" applyBorder="1"/>
    <xf numFmtId="2" fontId="12" fillId="2" borderId="0" xfId="0" applyNumberFormat="1" applyFont="1" applyFill="1"/>
    <xf numFmtId="0" fontId="6" fillId="2" borderId="9" xfId="0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2" fontId="6" fillId="4" borderId="13" xfId="0" applyNumberFormat="1" applyFont="1" applyFill="1" applyBorder="1"/>
    <xf numFmtId="0" fontId="11" fillId="2" borderId="9" xfId="0" applyFont="1" applyFill="1" applyBorder="1"/>
    <xf numFmtId="2" fontId="13" fillId="2" borderId="0" xfId="0" applyNumberFormat="1" applyFont="1" applyFill="1" applyAlignment="1">
      <alignment horizontal="center"/>
    </xf>
    <xf numFmtId="165" fontId="6" fillId="4" borderId="0" xfId="0" applyNumberFormat="1" applyFont="1" applyFill="1"/>
    <xf numFmtId="0" fontId="6" fillId="2" borderId="10" xfId="0" applyFont="1" applyFill="1" applyBorder="1"/>
    <xf numFmtId="0" fontId="6" fillId="2" borderId="11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center"/>
    </xf>
    <xf numFmtId="164" fontId="6" fillId="2" borderId="11" xfId="0" applyNumberFormat="1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11" fillId="2" borderId="13" xfId="0" applyFont="1" applyFill="1" applyBorder="1"/>
    <xf numFmtId="0" fontId="6" fillId="2" borderId="13" xfId="0" applyFont="1" applyFill="1" applyBorder="1"/>
    <xf numFmtId="0" fontId="6" fillId="4" borderId="0" xfId="0" applyFont="1" applyFill="1"/>
    <xf numFmtId="167" fontId="6" fillId="4" borderId="0" xfId="0" applyNumberFormat="1" applyFont="1" applyFill="1" applyAlignment="1">
      <alignment horizontal="center"/>
    </xf>
    <xf numFmtId="0" fontId="6" fillId="4" borderId="9" xfId="0" applyFont="1" applyFill="1" applyBorder="1" applyAlignment="1">
      <alignment horizontal="right" wrapText="1"/>
    </xf>
    <xf numFmtId="0" fontId="6" fillId="4" borderId="0" xfId="0" applyFont="1" applyFill="1" applyAlignment="1">
      <alignment horizontal="center" wrapText="1"/>
    </xf>
    <xf numFmtId="0" fontId="10" fillId="4" borderId="0" xfId="0" applyFont="1" applyFill="1"/>
    <xf numFmtId="2" fontId="6" fillId="4" borderId="0" xfId="0" applyNumberFormat="1" applyFont="1" applyFill="1"/>
    <xf numFmtId="2" fontId="6" fillId="10" borderId="5" xfId="0" applyNumberFormat="1" applyFont="1" applyFill="1" applyBorder="1"/>
    <xf numFmtId="2" fontId="16" fillId="5" borderId="5" xfId="0" applyNumberFormat="1" applyFont="1" applyFill="1" applyBorder="1" applyAlignment="1">
      <alignment horizontal="right"/>
    </xf>
    <xf numFmtId="0" fontId="4" fillId="0" borderId="1" xfId="0" applyFont="1" applyBorder="1"/>
    <xf numFmtId="0" fontId="18" fillId="0" borderId="0" xfId="0" applyFont="1"/>
    <xf numFmtId="2" fontId="6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9" fillId="2" borderId="1" xfId="0" applyFont="1" applyFill="1" applyBorder="1"/>
    <xf numFmtId="0" fontId="7" fillId="2" borderId="0" xfId="0" applyFont="1" applyFill="1"/>
    <xf numFmtId="0" fontId="4" fillId="3" borderId="13" xfId="0" applyFont="1" applyFill="1" applyBorder="1"/>
    <xf numFmtId="0" fontId="6" fillId="3" borderId="14" xfId="0" applyFont="1" applyFill="1" applyBorder="1" applyAlignment="1">
      <alignment vertical="center"/>
    </xf>
    <xf numFmtId="0" fontId="4" fillId="3" borderId="0" xfId="0" applyFont="1" applyFill="1"/>
    <xf numFmtId="0" fontId="4" fillId="3" borderId="1" xfId="0" applyFont="1" applyFill="1" applyBorder="1"/>
    <xf numFmtId="0" fontId="6" fillId="4" borderId="0" xfId="0" applyFont="1" applyFill="1" applyAlignment="1">
      <alignment horizontal="right" wrapText="1"/>
    </xf>
    <xf numFmtId="0" fontId="6" fillId="7" borderId="15" xfId="0" applyFont="1" applyFill="1" applyBorder="1" applyAlignment="1" applyProtection="1">
      <alignment horizontal="center"/>
      <protection locked="0"/>
    </xf>
    <xf numFmtId="2" fontId="6" fillId="9" borderId="15" xfId="0" applyNumberFormat="1" applyFont="1" applyFill="1" applyBorder="1"/>
    <xf numFmtId="0" fontId="6" fillId="9" borderId="15" xfId="0" applyFont="1" applyFill="1" applyBorder="1" applyAlignment="1">
      <alignment horizontal="center"/>
    </xf>
    <xf numFmtId="2" fontId="6" fillId="7" borderId="15" xfId="0" applyNumberFormat="1" applyFont="1" applyFill="1" applyBorder="1" applyAlignment="1" applyProtection="1">
      <alignment horizontal="center"/>
      <protection locked="0"/>
    </xf>
    <xf numFmtId="2" fontId="6" fillId="8" borderId="15" xfId="0" applyNumberFormat="1" applyFont="1" applyFill="1" applyBorder="1"/>
    <xf numFmtId="2" fontId="6" fillId="7" borderId="15" xfId="0" applyNumberFormat="1" applyFont="1" applyFill="1" applyBorder="1" applyAlignment="1" applyProtection="1">
      <alignment horizontal="right"/>
      <protection locked="0"/>
    </xf>
    <xf numFmtId="2" fontId="6" fillId="9" borderId="15" xfId="0" applyNumberFormat="1" applyFont="1" applyFill="1" applyBorder="1" applyAlignment="1">
      <alignment horizontal="right"/>
    </xf>
    <xf numFmtId="0" fontId="6" fillId="9" borderId="15" xfId="0" applyFont="1" applyFill="1" applyBorder="1" applyAlignment="1">
      <alignment horizontal="center" vertical="center"/>
    </xf>
    <xf numFmtId="164" fontId="6" fillId="7" borderId="15" xfId="0" applyNumberFormat="1" applyFont="1" applyFill="1" applyBorder="1" applyAlignment="1" applyProtection="1">
      <alignment horizontal="center"/>
      <protection locked="0"/>
    </xf>
    <xf numFmtId="9" fontId="7" fillId="2" borderId="0" xfId="2" applyFont="1" applyFill="1"/>
    <xf numFmtId="0" fontId="7" fillId="2" borderId="16" xfId="0" applyFont="1" applyFill="1" applyBorder="1"/>
    <xf numFmtId="2" fontId="21" fillId="2" borderId="0" xfId="0" applyNumberFormat="1" applyFont="1" applyFill="1" applyAlignment="1">
      <alignment horizontal="center"/>
    </xf>
    <xf numFmtId="0" fontId="21" fillId="7" borderId="15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vertical="top"/>
    </xf>
    <xf numFmtId="0" fontId="4" fillId="5" borderId="9" xfId="0" applyFont="1" applyFill="1" applyBorder="1" applyAlignment="1">
      <alignment vertical="top"/>
    </xf>
    <xf numFmtId="0" fontId="4" fillId="5" borderId="0" xfId="0" applyFont="1" applyFill="1" applyAlignment="1">
      <alignment vertical="top"/>
    </xf>
    <xf numFmtId="0" fontId="4" fillId="5" borderId="0" xfId="0" applyFont="1" applyFill="1" applyAlignment="1">
      <alignment horizontal="right" vertical="top"/>
    </xf>
    <xf numFmtId="0" fontId="4" fillId="5" borderId="0" xfId="0" applyFont="1" applyFill="1" applyAlignment="1">
      <alignment horizontal="center" vertical="top"/>
    </xf>
    <xf numFmtId="164" fontId="4" fillId="5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23" fillId="3" borderId="0" xfId="0" applyFont="1" applyFill="1"/>
    <xf numFmtId="0" fontId="17" fillId="5" borderId="8" xfId="0" applyFont="1" applyFill="1" applyBorder="1" applyAlignment="1">
      <alignment vertical="center"/>
    </xf>
    <xf numFmtId="0" fontId="17" fillId="5" borderId="1" xfId="0" applyFont="1" applyFill="1" applyBorder="1" applyAlignment="1">
      <alignment vertical="top"/>
    </xf>
    <xf numFmtId="0" fontId="24" fillId="0" borderId="0" xfId="0" applyFont="1"/>
    <xf numFmtId="0" fontId="2" fillId="7" borderId="15" xfId="2" applyNumberFormat="1" applyFont="1" applyFill="1" applyBorder="1" applyAlignment="1" applyProtection="1">
      <alignment horizontal="center" vertical="center"/>
      <protection locked="0"/>
    </xf>
    <xf numFmtId="0" fontId="3" fillId="7" borderId="15" xfId="2" applyNumberFormat="1" applyFont="1" applyFill="1" applyBorder="1" applyAlignment="1" applyProtection="1">
      <alignment horizontal="center" vertical="center"/>
      <protection locked="0"/>
    </xf>
    <xf numFmtId="1" fontId="6" fillId="7" borderId="15" xfId="0" applyNumberFormat="1" applyFont="1" applyFill="1" applyBorder="1" applyAlignment="1" applyProtection="1">
      <alignment horizontal="right"/>
      <protection locked="0"/>
    </xf>
    <xf numFmtId="0" fontId="7" fillId="2" borderId="9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7" fillId="2" borderId="7" xfId="0" applyFont="1" applyFill="1" applyBorder="1" applyAlignment="1">
      <alignment horizontal="left"/>
    </xf>
    <xf numFmtId="0" fontId="1" fillId="7" borderId="15" xfId="2" applyNumberFormat="1" applyFont="1" applyFill="1" applyBorder="1" applyAlignment="1" applyProtection="1">
      <alignment horizontal="center" vertical="center"/>
      <protection locked="0"/>
    </xf>
    <xf numFmtId="0" fontId="22" fillId="5" borderId="7" xfId="0" applyFont="1" applyFill="1" applyBorder="1" applyAlignment="1">
      <alignment horizontal="right"/>
    </xf>
    <xf numFmtId="0" fontId="22" fillId="5" borderId="0" xfId="0" applyFont="1" applyFill="1" applyAlignment="1">
      <alignment horizontal="right" vertical="top"/>
    </xf>
    <xf numFmtId="0" fontId="17" fillId="5" borderId="7" xfId="0" applyFont="1" applyFill="1" applyBorder="1" applyAlignment="1" applyProtection="1">
      <alignment horizontal="left"/>
      <protection locked="0"/>
    </xf>
    <xf numFmtId="0" fontId="17" fillId="5" borderId="0" xfId="0" applyFont="1" applyFill="1" applyAlignment="1" applyProtection="1">
      <alignment horizontal="left" vertical="top"/>
      <protection locked="0"/>
    </xf>
    <xf numFmtId="0" fontId="5" fillId="6" borderId="9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right" vertical="center"/>
    </xf>
    <xf numFmtId="0" fontId="16" fillId="5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8" xfId="0" applyFont="1" applyFill="1" applyBorder="1" applyAlignment="1">
      <alignment horizontal="left"/>
    </xf>
    <xf numFmtId="0" fontId="6" fillId="7" borderId="15" xfId="0" applyFont="1" applyFill="1" applyBorder="1"/>
    <xf numFmtId="0" fontId="26" fillId="0" borderId="0" xfId="1" applyFont="1" applyAlignment="1" applyProtection="1">
      <alignment horizontal="left"/>
      <protection locked="0"/>
    </xf>
    <xf numFmtId="0" fontId="12" fillId="0" borderId="0" xfId="0" applyFont="1"/>
  </cellXfs>
  <cellStyles count="3">
    <cellStyle name="Lien hypertexte" xfId="1" builtinId="8"/>
    <cellStyle name="Normal" xfId="0" builtinId="0"/>
    <cellStyle name="Pourcentage" xfId="2" builtinId="5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0C0C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563880</xdr:colOff>
      <xdr:row>1</xdr:row>
      <xdr:rowOff>145897</xdr:rowOff>
    </xdr:from>
    <xdr:to>
      <xdr:col>3</xdr:col>
      <xdr:colOff>0</xdr:colOff>
      <xdr:row>12</xdr:row>
      <xdr:rowOff>108857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8FADF19-D9B6-4E70-A200-01B29C870B34}"/>
            </a:ext>
          </a:extLst>
        </xdr:cNvPr>
        <xdr:cNvSpPr txBox="1"/>
      </xdr:nvSpPr>
      <xdr:spPr>
        <a:xfrm>
          <a:off x="563880" y="304234"/>
          <a:ext cx="7926977" cy="170467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 b="1" i="0" u="none" strike="noStrike">
            <a:ln>
              <a:noFill/>
            </a:ln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</a:t>
          </a:r>
          <a:r>
            <a:rPr lang="fr-CA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Calculateur de CI</a:t>
          </a:r>
          <a:endParaRPr lang="fr-CA" sz="2000"/>
        </a:p>
        <a:p>
          <a:r>
            <a:rPr lang="fr-CA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v 2.2</a:t>
          </a:r>
          <a:r>
            <a:rPr lang="fr-CA" sz="16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(2025-01-31)</a:t>
          </a:r>
          <a:endParaRPr lang="fr-CA" sz="20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Conception</a:t>
          </a:r>
          <a:r>
            <a:rPr lang="fr-CA" sz="20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 </a:t>
          </a:r>
          <a:r>
            <a:rPr lang="fr-CA" sz="20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SEECO</a:t>
          </a:r>
          <a:endParaRPr lang="fr-CA" sz="14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A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601980</xdr:colOff>
      <xdr:row>2</xdr:row>
      <xdr:rowOff>8498</xdr:rowOff>
    </xdr:from>
    <xdr:to>
      <xdr:col>2</xdr:col>
      <xdr:colOff>1079703</xdr:colOff>
      <xdr:row>11</xdr:row>
      <xdr:rowOff>9574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011DEC-1B29-4759-BDD4-8A93C48E3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343778"/>
          <a:ext cx="1646652" cy="1483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63501</xdr:colOff>
      <xdr:row>1</xdr:row>
      <xdr:rowOff>0</xdr:rowOff>
    </xdr:from>
    <xdr:to>
      <xdr:col>1</xdr:col>
      <xdr:colOff>1056006</xdr:colOff>
      <xdr:row>2</xdr:row>
      <xdr:rowOff>439957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1" y="91440"/>
          <a:ext cx="995679" cy="942877"/>
        </a:xfrm>
        <a:prstGeom prst="rect">
          <a:avLst/>
        </a:prstGeom>
      </xdr:spPr>
    </xdr:pic>
    <xdr:clientData/>
  </xdr:twoCellAnchor>
  <xdr:twoCellAnchor>
    <xdr:from>
      <xdr:col>1</xdr:col>
      <xdr:colOff>239367</xdr:colOff>
      <xdr:row>13</xdr:row>
      <xdr:rowOff>28823</xdr:rowOff>
    </xdr:from>
    <xdr:to>
      <xdr:col>1</xdr:col>
      <xdr:colOff>2644140</xdr:colOff>
      <xdr:row>17</xdr:row>
      <xdr:rowOff>68580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25FCB00-9288-5D9C-ED74-64153A26AD7F}"/>
            </a:ext>
          </a:extLst>
        </xdr:cNvPr>
        <xdr:cNvSpPr txBox="1"/>
      </xdr:nvSpPr>
      <xdr:spPr>
        <a:xfrm>
          <a:off x="338427" y="3625463"/>
          <a:ext cx="2404773" cy="1045597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Mettre un </a:t>
          </a: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« </a:t>
          </a:r>
          <a:r>
            <a:rPr lang="fr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X </a:t>
          </a:r>
          <a:r>
            <a:rPr lang="fr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»</a:t>
          </a:r>
          <a:r>
            <a:rPr lang="fr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dans la colonne EDU s'il s'agit d'un cours d'éducation physique de 2 hrs/semaines afin que le NES soit calculé à 0,8 par étudiant (plutôt que 1,0).</a:t>
          </a:r>
        </a:p>
      </xdr:txBody>
    </xdr:sp>
    <xdr:clientData/>
  </xdr:twoCellAnchor>
  <xdr:twoCellAnchor>
    <xdr:from>
      <xdr:col>7</xdr:col>
      <xdr:colOff>89066</xdr:colOff>
      <xdr:row>52</xdr:row>
      <xdr:rowOff>14844</xdr:rowOff>
    </xdr:from>
    <xdr:to>
      <xdr:col>14</xdr:col>
      <xdr:colOff>341436</xdr:colOff>
      <xdr:row>54</xdr:row>
      <xdr:rowOff>163286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C696372-447A-41DE-85E4-D0821848BF37}"/>
            </a:ext>
          </a:extLst>
        </xdr:cNvPr>
        <xdr:cNvSpPr txBox="1"/>
      </xdr:nvSpPr>
      <xdr:spPr>
        <a:xfrm>
          <a:off x="5729845" y="11736779"/>
          <a:ext cx="4383994" cy="623455"/>
        </a:xfrm>
        <a:prstGeom prst="rect">
          <a:avLst/>
        </a:prstGeom>
        <a:solidFill>
          <a:schemeClr val="bg1">
            <a:lumMod val="85000"/>
          </a:schemeClr>
        </a:solidFill>
        <a:ln w="1905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 aucune valeur ne s'affiche pour l'ETC annuel, la personne n'obtiendra pas de contrat annuel car sa CI annuel est inférieure à 80.  Dans ce cas, elle aura 2 contrats séparés pour chacune des sessions.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outu.be/o8Kcs6RzQo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A2BC-D3D8-47B1-98AA-46827FAD5C44}">
  <sheetPr>
    <tabColor rgb="FFFFC000"/>
  </sheetPr>
  <dimension ref="B15:C21"/>
  <sheetViews>
    <sheetView showGridLines="0" tabSelected="1" zoomScale="110" zoomScaleNormal="110" workbookViewId="0"/>
  </sheetViews>
  <sheetFormatPr baseColWidth="10" defaultRowHeight="12.45" x14ac:dyDescent="0.3"/>
  <cols>
    <col min="2" max="2" width="5.3046875" customWidth="1"/>
    <col min="3" max="3" width="103.61328125" customWidth="1"/>
  </cols>
  <sheetData>
    <row r="15" spans="2:2" ht="23.15" x14ac:dyDescent="0.6">
      <c r="B15" s="62" t="s">
        <v>34</v>
      </c>
    </row>
    <row r="17" spans="3:3" ht="18.45" x14ac:dyDescent="0.5">
      <c r="C17" s="119" t="s">
        <v>50</v>
      </c>
    </row>
    <row r="18" spans="3:3" ht="18.45" x14ac:dyDescent="0.5">
      <c r="C18" s="74" t="s">
        <v>49</v>
      </c>
    </row>
    <row r="19" spans="3:3" ht="17.600000000000001" x14ac:dyDescent="0.4">
      <c r="C19" s="96"/>
    </row>
    <row r="20" spans="3:3" ht="20.6" x14ac:dyDescent="0.55000000000000004">
      <c r="C20" s="121" t="s">
        <v>35</v>
      </c>
    </row>
    <row r="21" spans="3:3" ht="20.6" x14ac:dyDescent="0.55000000000000004">
      <c r="C21" s="120" t="s">
        <v>48</v>
      </c>
    </row>
  </sheetData>
  <sheetProtection sheet="1"/>
  <hyperlinks>
    <hyperlink ref="C21" r:id="rId1" xr:uid="{D67F2FC5-3741-45EC-8578-67371E4AFF5C}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Y55"/>
  <sheetViews>
    <sheetView showGridLines="0" zoomScaleNormal="100" workbookViewId="0">
      <selection activeCell="P12" sqref="P12"/>
    </sheetView>
  </sheetViews>
  <sheetFormatPr baseColWidth="10" defaultColWidth="11.4609375" defaultRowHeight="15.9" x14ac:dyDescent="0.45"/>
  <cols>
    <col min="1" max="1" width="1.4609375" style="1" customWidth="1"/>
    <col min="2" max="2" width="42.3046875" style="1" customWidth="1"/>
    <col min="3" max="3" width="1.07421875" style="1" customWidth="1"/>
    <col min="4" max="4" width="6.23046875" style="1" customWidth="1"/>
    <col min="5" max="5" width="1.07421875" style="1" customWidth="1"/>
    <col min="6" max="6" width="15.53515625" style="2" bestFit="1" customWidth="1"/>
    <col min="7" max="7" width="12.07421875" style="3" bestFit="1" customWidth="1"/>
    <col min="8" max="8" width="12.53515625" style="3" customWidth="1"/>
    <col min="9" max="9" width="10.69140625" style="4" customWidth="1"/>
    <col min="10" max="10" width="12.84375" style="1" customWidth="1"/>
    <col min="11" max="11" width="3.07421875" style="1" bestFit="1" customWidth="1"/>
    <col min="12" max="12" width="8.53515625" style="1" bestFit="1" customWidth="1"/>
    <col min="13" max="13" width="2.84375" style="1" bestFit="1" customWidth="1"/>
    <col min="14" max="14" width="7.84375" style="1" customWidth="1"/>
    <col min="15" max="15" width="7" style="3" customWidth="1"/>
    <col min="16" max="16" width="13.69140625" style="1" bestFit="1" customWidth="1"/>
    <col min="17" max="17" width="3.69140625" style="1" customWidth="1"/>
    <col min="18" max="18" width="5.69140625" style="3" customWidth="1"/>
    <col min="19" max="19" width="5.69140625" style="1" customWidth="1"/>
    <col min="20" max="20" width="6" style="1" customWidth="1"/>
    <col min="21" max="22" width="11.53515625" style="1" bestFit="1" customWidth="1"/>
    <col min="23" max="16384" width="11.4609375" style="1"/>
  </cols>
  <sheetData>
    <row r="1" spans="2:25" ht="7.5" customHeight="1" thickBot="1" x14ac:dyDescent="0.5"/>
    <row r="2" spans="2:25" ht="39.65" customHeight="1" x14ac:dyDescent="0.7">
      <c r="B2" s="5"/>
      <c r="C2" s="9"/>
      <c r="D2" s="9"/>
      <c r="E2" s="9"/>
      <c r="F2" s="6"/>
      <c r="G2" s="7"/>
      <c r="H2" s="7"/>
      <c r="I2" s="8"/>
      <c r="J2" s="105" t="s">
        <v>40</v>
      </c>
      <c r="K2" s="105"/>
      <c r="L2" s="105"/>
      <c r="M2" s="105"/>
      <c r="N2" s="107" t="s">
        <v>42</v>
      </c>
      <c r="O2" s="107"/>
      <c r="P2" s="107"/>
      <c r="Q2" s="107"/>
      <c r="R2" s="107"/>
      <c r="S2" s="107"/>
      <c r="T2" s="94"/>
    </row>
    <row r="3" spans="2:25" s="86" customFormat="1" ht="39.65" customHeight="1" x14ac:dyDescent="0.3">
      <c r="B3" s="87"/>
      <c r="C3" s="88"/>
      <c r="D3" s="88"/>
      <c r="E3" s="88"/>
      <c r="F3" s="89"/>
      <c r="G3" s="90"/>
      <c r="H3" s="90"/>
      <c r="I3" s="91"/>
      <c r="J3" s="106" t="s">
        <v>41</v>
      </c>
      <c r="K3" s="106"/>
      <c r="L3" s="106"/>
      <c r="M3" s="106"/>
      <c r="N3" s="108" t="s">
        <v>42</v>
      </c>
      <c r="O3" s="108"/>
      <c r="P3" s="108"/>
      <c r="Q3" s="108"/>
      <c r="R3" s="108"/>
      <c r="S3" s="108"/>
      <c r="T3" s="95"/>
    </row>
    <row r="4" spans="2:25" s="10" customFormat="1" ht="32.25" customHeight="1" x14ac:dyDescent="0.3">
      <c r="B4" s="109" t="s">
        <v>47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1"/>
    </row>
    <row r="5" spans="2:25" s="10" customFormat="1" ht="7.5" customHeight="1" thickBot="1" x14ac:dyDescent="0.3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</row>
    <row r="6" spans="2:25" ht="20.25" customHeight="1" thickBot="1" x14ac:dyDescent="0.55000000000000004">
      <c r="B6" s="83" t="s">
        <v>32</v>
      </c>
      <c r="C6" s="67"/>
      <c r="D6" s="67"/>
      <c r="E6" s="67"/>
      <c r="F6" s="81">
        <v>0</v>
      </c>
      <c r="G6" s="15" t="s">
        <v>0</v>
      </c>
      <c r="H6" s="15" t="s">
        <v>1</v>
      </c>
      <c r="I6" s="16">
        <v>1.2</v>
      </c>
      <c r="J6" s="17"/>
      <c r="K6" s="17"/>
      <c r="L6" s="17"/>
      <c r="M6" s="18"/>
      <c r="N6" s="18"/>
      <c r="O6" s="15" t="s">
        <v>2</v>
      </c>
      <c r="P6" s="74">
        <f>F6*I6</f>
        <v>0</v>
      </c>
      <c r="Q6" s="18"/>
      <c r="R6" s="15"/>
      <c r="S6" s="18"/>
      <c r="T6" s="19"/>
      <c r="U6" s="20"/>
      <c r="V6" s="20"/>
      <c r="W6" s="20"/>
      <c r="X6" s="20"/>
      <c r="Y6" s="20"/>
    </row>
    <row r="7" spans="2:25" ht="20.25" customHeight="1" thickBot="1" x14ac:dyDescent="0.55000000000000004">
      <c r="B7" s="14" t="s">
        <v>37</v>
      </c>
      <c r="C7" s="67"/>
      <c r="D7" s="67"/>
      <c r="E7" s="67"/>
      <c r="F7" s="81"/>
      <c r="G7" s="15" t="s">
        <v>0</v>
      </c>
      <c r="H7" s="15" t="s">
        <v>1</v>
      </c>
      <c r="I7" s="63">
        <v>1.28</v>
      </c>
      <c r="J7" s="93" t="s">
        <v>38</v>
      </c>
      <c r="K7" s="17"/>
      <c r="L7" s="17"/>
      <c r="M7" s="18"/>
      <c r="N7" s="18"/>
      <c r="O7" s="15" t="s">
        <v>2</v>
      </c>
      <c r="P7" s="74">
        <f>F7*I7</f>
        <v>0</v>
      </c>
      <c r="Q7" s="18"/>
      <c r="R7" s="15"/>
      <c r="S7" s="18"/>
      <c r="T7" s="19"/>
      <c r="U7" s="20"/>
      <c r="V7" s="20"/>
      <c r="W7" s="20"/>
      <c r="X7" s="20"/>
      <c r="Y7" s="20"/>
    </row>
    <row r="8" spans="2:25" ht="20.25" customHeight="1" thickBot="1" x14ac:dyDescent="0.55000000000000004">
      <c r="B8" s="21"/>
      <c r="C8" s="18"/>
      <c r="D8" s="18"/>
      <c r="E8" s="18"/>
      <c r="F8" s="22"/>
      <c r="G8" s="15"/>
      <c r="H8" s="15"/>
      <c r="I8" s="16"/>
      <c r="J8" s="18"/>
      <c r="K8" s="18"/>
      <c r="L8" s="18"/>
      <c r="M8" s="18"/>
      <c r="N8" s="18"/>
      <c r="O8" s="15"/>
      <c r="P8" s="31"/>
      <c r="Q8" s="18"/>
      <c r="R8" s="15"/>
      <c r="S8" s="18"/>
      <c r="T8" s="19"/>
      <c r="U8" s="20"/>
      <c r="V8" s="20"/>
      <c r="W8" s="20"/>
      <c r="X8" s="20"/>
      <c r="Y8" s="20"/>
    </row>
    <row r="9" spans="2:25" ht="20.25" customHeight="1" thickBot="1" x14ac:dyDescent="0.55000000000000004">
      <c r="B9" s="14" t="s">
        <v>4</v>
      </c>
      <c r="C9" s="67"/>
      <c r="D9" s="67"/>
      <c r="E9" s="67"/>
      <c r="F9" s="85">
        <v>2</v>
      </c>
      <c r="G9" s="15"/>
      <c r="H9" s="15"/>
      <c r="I9" s="16"/>
      <c r="J9" s="18"/>
      <c r="K9" s="18"/>
      <c r="L9" s="17"/>
      <c r="M9" s="18"/>
      <c r="N9" s="18"/>
      <c r="O9" s="15"/>
      <c r="P9" s="31"/>
      <c r="Q9" s="18"/>
      <c r="R9" s="15"/>
      <c r="S9" s="18"/>
      <c r="T9" s="19"/>
      <c r="U9" s="20"/>
      <c r="V9" s="20"/>
      <c r="W9" s="20"/>
      <c r="X9" s="20"/>
      <c r="Y9" s="20"/>
    </row>
    <row r="10" spans="2:25" ht="20.25" customHeight="1" thickBot="1" x14ac:dyDescent="0.55000000000000004">
      <c r="B10" s="14" t="s">
        <v>33</v>
      </c>
      <c r="C10" s="67"/>
      <c r="D10" s="67"/>
      <c r="E10" s="67"/>
      <c r="F10" s="81">
        <v>0</v>
      </c>
      <c r="G10" s="15" t="s">
        <v>0</v>
      </c>
      <c r="H10" s="15" t="s">
        <v>1</v>
      </c>
      <c r="I10" s="84">
        <f>IF($F$9&lt;3,0.9,IF($F$9=3,1.1,IF($F$9&gt;3,1.75)))</f>
        <v>0.9</v>
      </c>
      <c r="J10" s="23" t="s">
        <v>3</v>
      </c>
      <c r="K10" s="18"/>
      <c r="L10" s="18"/>
      <c r="M10" s="18"/>
      <c r="N10" s="18"/>
      <c r="O10" s="15" t="s">
        <v>2</v>
      </c>
      <c r="P10" s="74">
        <f>F10*I10</f>
        <v>0</v>
      </c>
      <c r="Q10" s="18"/>
      <c r="R10" s="64"/>
      <c r="S10" s="65"/>
      <c r="T10" s="66"/>
      <c r="U10" s="20"/>
      <c r="V10" s="20"/>
      <c r="W10" s="20"/>
      <c r="X10" s="20"/>
      <c r="Y10" s="20"/>
    </row>
    <row r="11" spans="2:25" ht="20.25" customHeight="1" thickBot="1" x14ac:dyDescent="0.55000000000000004">
      <c r="B11" s="21"/>
      <c r="C11" s="18"/>
      <c r="D11" s="92" t="s">
        <v>39</v>
      </c>
      <c r="E11" s="18"/>
      <c r="F11" s="15"/>
      <c r="G11" s="15"/>
      <c r="H11" s="15"/>
      <c r="I11" s="24"/>
      <c r="J11" s="18"/>
      <c r="K11" s="18"/>
      <c r="L11" s="18"/>
      <c r="M11" s="18"/>
      <c r="N11" s="18"/>
      <c r="O11" s="15"/>
      <c r="P11" s="31"/>
      <c r="Q11" s="18"/>
      <c r="R11" s="65"/>
      <c r="S11" s="67" t="s">
        <v>36</v>
      </c>
      <c r="T11" s="66"/>
      <c r="U11" s="20"/>
      <c r="V11" s="20"/>
      <c r="W11" s="20"/>
      <c r="X11" s="20"/>
      <c r="Y11" s="20"/>
    </row>
    <row r="12" spans="2:25" ht="20.25" customHeight="1" thickBot="1" x14ac:dyDescent="0.55000000000000004">
      <c r="B12" s="14" t="s">
        <v>5</v>
      </c>
      <c r="C12" s="67"/>
      <c r="D12" s="104"/>
      <c r="E12" s="67"/>
      <c r="F12" s="73"/>
      <c r="G12" s="15" t="s">
        <v>6</v>
      </c>
      <c r="H12" s="15" t="s">
        <v>1</v>
      </c>
      <c r="I12" s="81"/>
      <c r="J12" s="15" t="s">
        <v>7</v>
      </c>
      <c r="K12" s="15" t="s">
        <v>2</v>
      </c>
      <c r="L12" s="18">
        <f>F12*I12</f>
        <v>0</v>
      </c>
      <c r="M12" s="18" t="s">
        <v>1</v>
      </c>
      <c r="N12" s="18">
        <v>0.04</v>
      </c>
      <c r="O12" s="15" t="s">
        <v>2</v>
      </c>
      <c r="P12" s="74">
        <f t="shared" ref="P12:P19" si="0">+L12*N12</f>
        <v>0</v>
      </c>
      <c r="Q12" s="18"/>
      <c r="R12" s="15"/>
      <c r="S12" s="75">
        <f>IF(D12="x",0.8*F12,F12)</f>
        <v>0</v>
      </c>
      <c r="T12" s="19"/>
      <c r="U12" s="20"/>
      <c r="V12" s="20"/>
      <c r="W12" s="20"/>
      <c r="X12" s="20"/>
      <c r="Y12" s="20"/>
    </row>
    <row r="13" spans="2:25" ht="20.25" customHeight="1" x14ac:dyDescent="0.5">
      <c r="B13" s="21"/>
      <c r="C13" s="18"/>
      <c r="D13" s="97"/>
      <c r="E13" s="18"/>
      <c r="F13" s="73"/>
      <c r="G13" s="15" t="s">
        <v>6</v>
      </c>
      <c r="H13" s="15" t="s">
        <v>1</v>
      </c>
      <c r="I13" s="81"/>
      <c r="J13" s="15" t="s">
        <v>7</v>
      </c>
      <c r="K13" s="15" t="s">
        <v>2</v>
      </c>
      <c r="L13" s="18">
        <f t="shared" ref="L13:L19" si="1">F13*I13</f>
        <v>0</v>
      </c>
      <c r="M13" s="18" t="s">
        <v>1</v>
      </c>
      <c r="N13" s="18">
        <v>0.04</v>
      </c>
      <c r="O13" s="15" t="s">
        <v>2</v>
      </c>
      <c r="P13" s="74">
        <f t="shared" si="0"/>
        <v>0</v>
      </c>
      <c r="Q13" s="18"/>
      <c r="R13" s="15"/>
      <c r="S13" s="75">
        <f t="shared" ref="S13:S19" si="2">IF(D13="x",0.8*F13,F13)</f>
        <v>0</v>
      </c>
      <c r="T13" s="19"/>
      <c r="U13" s="20"/>
      <c r="V13" s="20"/>
      <c r="W13" s="20"/>
      <c r="X13" s="20"/>
      <c r="Y13" s="20"/>
    </row>
    <row r="14" spans="2:25" ht="20.25" customHeight="1" x14ac:dyDescent="0.5">
      <c r="B14" s="21"/>
      <c r="C14" s="18"/>
      <c r="D14" s="97"/>
      <c r="E14" s="18"/>
      <c r="F14" s="73"/>
      <c r="G14" s="15" t="s">
        <v>6</v>
      </c>
      <c r="H14" s="15" t="s">
        <v>1</v>
      </c>
      <c r="I14" s="81"/>
      <c r="J14" s="15" t="s">
        <v>7</v>
      </c>
      <c r="K14" s="15" t="s">
        <v>2</v>
      </c>
      <c r="L14" s="18">
        <f t="shared" si="1"/>
        <v>0</v>
      </c>
      <c r="M14" s="18" t="s">
        <v>1</v>
      </c>
      <c r="N14" s="18">
        <v>0.04</v>
      </c>
      <c r="O14" s="15" t="s">
        <v>2</v>
      </c>
      <c r="P14" s="74">
        <f t="shared" si="0"/>
        <v>0</v>
      </c>
      <c r="Q14" s="18"/>
      <c r="R14" s="15"/>
      <c r="S14" s="75">
        <f t="shared" si="2"/>
        <v>0</v>
      </c>
      <c r="T14" s="19"/>
      <c r="U14" s="20"/>
      <c r="V14" s="20"/>
      <c r="W14" s="20"/>
      <c r="X14" s="20"/>
      <c r="Y14" s="20"/>
    </row>
    <row r="15" spans="2:25" ht="20.25" customHeight="1" x14ac:dyDescent="0.5">
      <c r="B15" s="21"/>
      <c r="C15" s="18"/>
      <c r="D15" s="97"/>
      <c r="E15" s="18"/>
      <c r="F15" s="73"/>
      <c r="G15" s="15" t="s">
        <v>6</v>
      </c>
      <c r="H15" s="15" t="s">
        <v>1</v>
      </c>
      <c r="I15" s="81"/>
      <c r="J15" s="15" t="s">
        <v>7</v>
      </c>
      <c r="K15" s="15" t="s">
        <v>2</v>
      </c>
      <c r="L15" s="18">
        <f t="shared" si="1"/>
        <v>0</v>
      </c>
      <c r="M15" s="18" t="s">
        <v>1</v>
      </c>
      <c r="N15" s="18">
        <v>0.04</v>
      </c>
      <c r="O15" s="15" t="s">
        <v>2</v>
      </c>
      <c r="P15" s="74">
        <f t="shared" si="0"/>
        <v>0</v>
      </c>
      <c r="Q15" s="18"/>
      <c r="R15" s="15"/>
      <c r="S15" s="75">
        <f t="shared" si="2"/>
        <v>0</v>
      </c>
      <c r="T15" s="19"/>
      <c r="U15" s="20"/>
      <c r="V15" s="20"/>
      <c r="W15" s="20"/>
      <c r="X15" s="20"/>
      <c r="Y15" s="20"/>
    </row>
    <row r="16" spans="2:25" ht="20.25" customHeight="1" x14ac:dyDescent="0.5">
      <c r="B16" s="21"/>
      <c r="C16" s="18"/>
      <c r="D16" s="97"/>
      <c r="E16" s="18"/>
      <c r="F16" s="73"/>
      <c r="G16" s="15" t="s">
        <v>6</v>
      </c>
      <c r="H16" s="15" t="s">
        <v>1</v>
      </c>
      <c r="I16" s="81"/>
      <c r="J16" s="15" t="s">
        <v>7</v>
      </c>
      <c r="K16" s="15" t="s">
        <v>2</v>
      </c>
      <c r="L16" s="18">
        <f t="shared" si="1"/>
        <v>0</v>
      </c>
      <c r="M16" s="18" t="s">
        <v>1</v>
      </c>
      <c r="N16" s="18">
        <v>0.04</v>
      </c>
      <c r="O16" s="15" t="s">
        <v>2</v>
      </c>
      <c r="P16" s="74">
        <f t="shared" si="0"/>
        <v>0</v>
      </c>
      <c r="Q16" s="18"/>
      <c r="R16" s="15"/>
      <c r="S16" s="75">
        <f t="shared" si="2"/>
        <v>0</v>
      </c>
      <c r="T16" s="19"/>
      <c r="U16" s="20"/>
      <c r="V16" s="20"/>
      <c r="W16" s="20"/>
      <c r="X16" s="20"/>
      <c r="Y16" s="20"/>
    </row>
    <row r="17" spans="2:25" ht="20.25" customHeight="1" x14ac:dyDescent="0.5">
      <c r="B17" s="21"/>
      <c r="C17" s="18"/>
      <c r="D17" s="98"/>
      <c r="E17" s="18"/>
      <c r="F17" s="73"/>
      <c r="G17" s="15" t="s">
        <v>6</v>
      </c>
      <c r="H17" s="15" t="s">
        <v>1</v>
      </c>
      <c r="I17" s="81"/>
      <c r="J17" s="15" t="s">
        <v>7</v>
      </c>
      <c r="K17" s="15" t="s">
        <v>2</v>
      </c>
      <c r="L17" s="18">
        <f t="shared" si="1"/>
        <v>0</v>
      </c>
      <c r="M17" s="18" t="s">
        <v>1</v>
      </c>
      <c r="N17" s="18">
        <v>0.04</v>
      </c>
      <c r="O17" s="15" t="s">
        <v>2</v>
      </c>
      <c r="P17" s="74">
        <f t="shared" si="0"/>
        <v>0</v>
      </c>
      <c r="Q17" s="18"/>
      <c r="R17" s="15"/>
      <c r="S17" s="75">
        <f t="shared" si="2"/>
        <v>0</v>
      </c>
      <c r="T17" s="19"/>
      <c r="U17" s="20"/>
      <c r="V17" s="20"/>
      <c r="W17" s="20"/>
      <c r="X17" s="20"/>
      <c r="Y17" s="20"/>
    </row>
    <row r="18" spans="2:25" ht="20.25" customHeight="1" x14ac:dyDescent="0.5">
      <c r="B18" s="21"/>
      <c r="C18" s="18"/>
      <c r="D18" s="98"/>
      <c r="E18" s="18"/>
      <c r="F18" s="73"/>
      <c r="G18" s="15" t="s">
        <v>6</v>
      </c>
      <c r="H18" s="15" t="s">
        <v>1</v>
      </c>
      <c r="I18" s="81"/>
      <c r="J18" s="15" t="s">
        <v>7</v>
      </c>
      <c r="K18" s="15" t="s">
        <v>2</v>
      </c>
      <c r="L18" s="18">
        <f t="shared" si="1"/>
        <v>0</v>
      </c>
      <c r="M18" s="18" t="s">
        <v>1</v>
      </c>
      <c r="N18" s="18">
        <v>0.04</v>
      </c>
      <c r="O18" s="15" t="s">
        <v>2</v>
      </c>
      <c r="P18" s="74">
        <f t="shared" si="0"/>
        <v>0</v>
      </c>
      <c r="Q18" s="18"/>
      <c r="R18" s="15"/>
      <c r="S18" s="75">
        <f t="shared" si="2"/>
        <v>0</v>
      </c>
      <c r="T18" s="19"/>
      <c r="U18" s="20"/>
      <c r="V18" s="20"/>
      <c r="W18" s="20"/>
      <c r="X18" s="20"/>
      <c r="Y18" s="20"/>
    </row>
    <row r="19" spans="2:25" ht="20.25" customHeight="1" x14ac:dyDescent="0.5">
      <c r="B19" s="21"/>
      <c r="C19" s="18"/>
      <c r="D19" s="98"/>
      <c r="E19" s="18"/>
      <c r="F19" s="73"/>
      <c r="G19" s="15" t="s">
        <v>6</v>
      </c>
      <c r="H19" s="15" t="s">
        <v>1</v>
      </c>
      <c r="I19" s="81"/>
      <c r="J19" s="15" t="s">
        <v>7</v>
      </c>
      <c r="K19" s="15" t="s">
        <v>2</v>
      </c>
      <c r="L19" s="18">
        <f t="shared" si="1"/>
        <v>0</v>
      </c>
      <c r="M19" s="18" t="s">
        <v>1</v>
      </c>
      <c r="N19" s="18">
        <v>0.04</v>
      </c>
      <c r="O19" s="15" t="s">
        <v>2</v>
      </c>
      <c r="P19" s="74">
        <f t="shared" si="0"/>
        <v>0</v>
      </c>
      <c r="Q19" s="18"/>
      <c r="R19" s="15"/>
      <c r="S19" s="75">
        <f t="shared" si="2"/>
        <v>0</v>
      </c>
      <c r="T19" s="19"/>
      <c r="U19" s="20"/>
      <c r="V19" s="20"/>
      <c r="W19" s="20"/>
      <c r="X19" s="20"/>
      <c r="Y19" s="20"/>
    </row>
    <row r="20" spans="2:25" ht="4.2" customHeight="1" thickBot="1" x14ac:dyDescent="0.55000000000000004">
      <c r="B20" s="21"/>
      <c r="C20" s="18"/>
      <c r="D20" s="82">
        <v>100</v>
      </c>
      <c r="E20" s="18"/>
      <c r="F20" s="40"/>
      <c r="G20" s="40"/>
      <c r="H20" s="40"/>
      <c r="I20" s="54"/>
      <c r="J20" s="40"/>
      <c r="K20" s="40"/>
      <c r="L20" s="53"/>
      <c r="M20" s="53"/>
      <c r="N20" s="28"/>
      <c r="O20" s="40"/>
      <c r="P20" s="58"/>
      <c r="Q20" s="53"/>
      <c r="R20" s="40"/>
      <c r="S20" s="68"/>
      <c r="T20" s="19"/>
      <c r="U20" s="20"/>
      <c r="V20" s="20"/>
      <c r="W20" s="20"/>
      <c r="X20" s="20"/>
      <c r="Y20" s="20"/>
    </row>
    <row r="21" spans="2:25" ht="4.2" customHeight="1" thickTop="1" x14ac:dyDescent="0.5">
      <c r="B21" s="21"/>
      <c r="C21" s="18"/>
      <c r="D21" s="18"/>
      <c r="E21" s="18"/>
      <c r="F21" s="40"/>
      <c r="G21" s="40"/>
      <c r="H21" s="40"/>
      <c r="I21" s="54"/>
      <c r="J21" s="40"/>
      <c r="K21" s="40"/>
      <c r="L21" s="53"/>
      <c r="M21" s="53"/>
      <c r="N21" s="28"/>
      <c r="O21" s="40"/>
      <c r="P21" s="58"/>
      <c r="Q21" s="53"/>
      <c r="R21" s="40"/>
      <c r="S21" s="69"/>
      <c r="T21" s="19"/>
      <c r="U21" s="20"/>
      <c r="V21" s="20"/>
      <c r="W21" s="20"/>
      <c r="X21" s="20"/>
      <c r="Y21" s="20"/>
    </row>
    <row r="22" spans="2:25" ht="20.25" customHeight="1" x14ac:dyDescent="0.5">
      <c r="B22" s="55"/>
      <c r="C22" s="72"/>
      <c r="D22" s="72"/>
      <c r="E22" s="72"/>
      <c r="F22" s="56"/>
      <c r="G22" s="26"/>
      <c r="H22" s="15"/>
      <c r="I22" s="28"/>
      <c r="J22" s="18" t="s">
        <v>25</v>
      </c>
      <c r="K22" s="18"/>
      <c r="L22" s="27">
        <f>IF(SUM(L12:L19)&lt;415,SUM(L12:L19),415)</f>
        <v>0</v>
      </c>
      <c r="M22" s="18"/>
      <c r="N22" s="18"/>
      <c r="O22" s="15"/>
      <c r="P22" s="31"/>
      <c r="Q22" s="28"/>
      <c r="R22" s="30"/>
      <c r="S22" s="80">
        <f>SUM(S12:S19)</f>
        <v>0</v>
      </c>
      <c r="T22" s="19"/>
      <c r="U22" s="20"/>
      <c r="V22" s="20"/>
      <c r="W22" s="20"/>
      <c r="X22" s="20"/>
      <c r="Y22" s="20"/>
    </row>
    <row r="23" spans="2:25" ht="20.25" customHeight="1" thickBot="1" x14ac:dyDescent="0.55000000000000004">
      <c r="B23" s="29"/>
      <c r="C23" s="26"/>
      <c r="D23" s="26"/>
      <c r="E23" s="26"/>
      <c r="F23" s="26"/>
      <c r="G23" s="26"/>
      <c r="H23" s="15"/>
      <c r="I23" s="28"/>
      <c r="J23" s="52" t="s">
        <v>26</v>
      </c>
      <c r="K23" s="52"/>
      <c r="L23" s="51">
        <f>MAX(0,SUM(L12:L19)-415)</f>
        <v>0</v>
      </c>
      <c r="M23" s="18"/>
      <c r="N23" s="18"/>
      <c r="O23" s="15"/>
      <c r="P23" s="70"/>
      <c r="Q23" s="70"/>
      <c r="R23" s="70"/>
      <c r="S23" s="70"/>
      <c r="T23" s="71"/>
      <c r="U23" s="20"/>
      <c r="V23" s="20"/>
      <c r="W23" s="20"/>
      <c r="X23" s="20"/>
      <c r="Y23" s="20"/>
    </row>
    <row r="24" spans="2:25" s="20" customFormat="1" ht="20.25" customHeight="1" thickTop="1" x14ac:dyDescent="0.5">
      <c r="B24" s="29"/>
      <c r="C24" s="26"/>
      <c r="D24" s="26"/>
      <c r="E24" s="26"/>
      <c r="F24" s="26"/>
      <c r="G24" s="26"/>
      <c r="H24" s="15"/>
      <c r="I24" s="53"/>
      <c r="J24" s="18" t="s">
        <v>24</v>
      </c>
      <c r="K24" s="18"/>
      <c r="L24" s="27">
        <f>L22+L23</f>
        <v>0</v>
      </c>
      <c r="M24" s="18"/>
      <c r="N24" s="15"/>
      <c r="O24" s="15"/>
      <c r="P24" s="74">
        <f>L23*0.03</f>
        <v>0</v>
      </c>
      <c r="Q24" s="57" t="s">
        <v>27</v>
      </c>
      <c r="R24" s="30"/>
      <c r="S24" s="25"/>
      <c r="T24" s="19"/>
    </row>
    <row r="25" spans="2:25" s="20" customFormat="1" ht="8.25" customHeight="1" x14ac:dyDescent="0.5">
      <c r="B25" s="21"/>
      <c r="C25" s="18"/>
      <c r="D25" s="18"/>
      <c r="E25" s="18"/>
      <c r="F25" s="22"/>
      <c r="G25" s="15"/>
      <c r="H25" s="15"/>
      <c r="I25" s="24"/>
      <c r="J25" s="18"/>
      <c r="K25" s="18"/>
      <c r="L25" s="18"/>
      <c r="M25" s="18"/>
      <c r="N25" s="15"/>
      <c r="O25" s="15"/>
      <c r="P25" s="31"/>
      <c r="Q25" s="32"/>
      <c r="R25" s="15"/>
      <c r="S25" s="33"/>
      <c r="T25" s="19"/>
    </row>
    <row r="26" spans="2:25" ht="18.45" x14ac:dyDescent="0.5">
      <c r="B26" s="21"/>
      <c r="C26" s="18"/>
      <c r="D26" s="18"/>
      <c r="E26" s="18"/>
      <c r="F26" s="22"/>
      <c r="G26" s="15"/>
      <c r="H26" s="15"/>
      <c r="I26" s="24"/>
      <c r="J26" s="18"/>
      <c r="K26" s="18"/>
      <c r="L26" s="18"/>
      <c r="M26" s="18"/>
      <c r="N26" s="18"/>
      <c r="O26" s="15"/>
      <c r="P26" s="74">
        <f>IF(S22&gt;74,S22*0.01,0)</f>
        <v>0</v>
      </c>
      <c r="Q26" s="57" t="s">
        <v>28</v>
      </c>
      <c r="R26" s="15"/>
      <c r="S26" s="18"/>
      <c r="T26" s="19"/>
      <c r="U26" s="34"/>
      <c r="V26" s="35"/>
      <c r="W26" s="20"/>
      <c r="X26" s="20"/>
      <c r="Y26" s="20"/>
    </row>
    <row r="27" spans="2:25" ht="7.5" customHeight="1" x14ac:dyDescent="0.5">
      <c r="B27" s="21"/>
      <c r="C27" s="18"/>
      <c r="D27" s="18"/>
      <c r="E27" s="18"/>
      <c r="F27" s="22"/>
      <c r="G27" s="15"/>
      <c r="H27" s="15"/>
      <c r="I27" s="24"/>
      <c r="J27" s="18"/>
      <c r="K27" s="18"/>
      <c r="L27" s="18"/>
      <c r="M27" s="18"/>
      <c r="N27" s="18"/>
      <c r="O27" s="15"/>
      <c r="P27" s="31"/>
      <c r="Q27" s="18"/>
      <c r="R27" s="15"/>
      <c r="S27" s="18"/>
      <c r="T27" s="19"/>
      <c r="U27" s="20"/>
      <c r="V27" s="20"/>
      <c r="W27" s="20"/>
      <c r="X27" s="20"/>
      <c r="Y27" s="20"/>
    </row>
    <row r="28" spans="2:25" ht="18.45" x14ac:dyDescent="0.5">
      <c r="B28" s="21"/>
      <c r="C28" s="18"/>
      <c r="D28" s="18"/>
      <c r="E28" s="18"/>
      <c r="F28" s="22"/>
      <c r="G28" s="15"/>
      <c r="H28" s="15"/>
      <c r="I28" s="24"/>
      <c r="J28" s="18"/>
      <c r="K28" s="18"/>
      <c r="L28" s="18"/>
      <c r="M28" s="18"/>
      <c r="N28" s="18"/>
      <c r="O28" s="15"/>
      <c r="P28" s="74">
        <f>IF(S22&gt;160,(S22-160)^2*0.1,0)</f>
        <v>0</v>
      </c>
      <c r="Q28" s="57" t="s">
        <v>29</v>
      </c>
      <c r="R28" s="15"/>
      <c r="S28" s="18"/>
      <c r="T28" s="19"/>
      <c r="U28" s="35"/>
      <c r="V28" s="35"/>
      <c r="W28" s="20"/>
      <c r="X28" s="20"/>
      <c r="Y28" s="20"/>
    </row>
    <row r="29" spans="2:25" s="20" customFormat="1" ht="7.5" customHeight="1" thickBot="1" x14ac:dyDescent="0.55000000000000004">
      <c r="B29" s="21"/>
      <c r="C29" s="18"/>
      <c r="D29" s="18"/>
      <c r="E29" s="18"/>
      <c r="F29" s="22"/>
      <c r="G29" s="15"/>
      <c r="H29" s="15"/>
      <c r="I29" s="24"/>
      <c r="J29" s="18"/>
      <c r="K29" s="18"/>
      <c r="L29" s="18"/>
      <c r="M29" s="18"/>
      <c r="N29" s="15"/>
      <c r="O29" s="15"/>
      <c r="P29" s="36"/>
      <c r="Q29" s="32"/>
      <c r="R29" s="15"/>
      <c r="S29" s="33"/>
      <c r="T29" s="19"/>
    </row>
    <row r="30" spans="2:25" s="20" customFormat="1" ht="5.25" customHeight="1" thickTop="1" x14ac:dyDescent="0.55000000000000004">
      <c r="B30" s="21"/>
      <c r="C30" s="18"/>
      <c r="D30" s="18"/>
      <c r="E30" s="18"/>
      <c r="F30" s="22"/>
      <c r="G30" s="15"/>
      <c r="H30" s="15"/>
      <c r="I30" s="24"/>
      <c r="J30" s="18"/>
      <c r="K30" s="18"/>
      <c r="L30" s="18"/>
      <c r="M30" s="18"/>
      <c r="N30" s="15"/>
      <c r="O30" s="15"/>
      <c r="P30" s="37"/>
      <c r="Q30" s="32"/>
      <c r="R30" s="15"/>
      <c r="S30" s="33"/>
      <c r="T30" s="19"/>
    </row>
    <row r="31" spans="2:25" s="20" customFormat="1" ht="19.5" customHeight="1" thickBot="1" x14ac:dyDescent="0.55000000000000004">
      <c r="B31" s="21"/>
      <c r="C31" s="18"/>
      <c r="D31" s="18"/>
      <c r="E31" s="18"/>
      <c r="F31" s="22"/>
      <c r="G31" s="15"/>
      <c r="H31" s="15"/>
      <c r="I31" s="24"/>
      <c r="J31" s="18"/>
      <c r="K31" s="18"/>
      <c r="L31" s="117" t="s">
        <v>18</v>
      </c>
      <c r="M31" s="117"/>
      <c r="N31" s="117"/>
      <c r="O31" s="117"/>
      <c r="P31" s="77">
        <f>P6+P7+P10+P12+P13+P14+P15+P16+P17+P18+P19+P24+P26+P28</f>
        <v>0</v>
      </c>
      <c r="Q31" s="32"/>
      <c r="R31" s="15"/>
      <c r="S31" s="33"/>
      <c r="T31" s="19"/>
    </row>
    <row r="32" spans="2:25" ht="18.899999999999999" thickBot="1" x14ac:dyDescent="0.55000000000000004">
      <c r="B32" s="114" t="s">
        <v>22</v>
      </c>
      <c r="C32" s="115"/>
      <c r="D32" s="115"/>
      <c r="E32" s="115"/>
      <c r="F32" s="115"/>
      <c r="G32" s="116"/>
      <c r="H32" s="15"/>
      <c r="I32" s="24"/>
      <c r="J32" s="18"/>
      <c r="K32" s="18"/>
      <c r="L32" s="18"/>
      <c r="M32" s="18"/>
      <c r="N32" s="18"/>
      <c r="O32" s="15"/>
      <c r="P32" s="31"/>
      <c r="Q32" s="18"/>
      <c r="R32" s="15"/>
      <c r="S32" s="18"/>
      <c r="T32" s="19"/>
      <c r="U32" s="20"/>
      <c r="V32" s="20"/>
      <c r="W32" s="20"/>
      <c r="X32" s="20"/>
      <c r="Y32" s="20"/>
    </row>
    <row r="33" spans="2:25" ht="18.45" x14ac:dyDescent="0.5">
      <c r="B33" s="100"/>
      <c r="C33" s="101"/>
      <c r="D33" s="101"/>
      <c r="E33" s="101"/>
      <c r="F33" s="102" t="s">
        <v>43</v>
      </c>
      <c r="G33" s="102" t="s">
        <v>44</v>
      </c>
      <c r="H33" s="102" t="s">
        <v>45</v>
      </c>
      <c r="I33" s="24"/>
      <c r="J33" s="18"/>
      <c r="K33" s="18"/>
      <c r="L33" s="18"/>
      <c r="M33" s="18"/>
      <c r="N33" s="18"/>
      <c r="O33" s="15"/>
      <c r="P33" s="31"/>
      <c r="Q33" s="18"/>
      <c r="R33" s="15"/>
      <c r="S33" s="18"/>
      <c r="T33" s="19"/>
      <c r="U33" s="20"/>
      <c r="V33" s="20"/>
      <c r="W33" s="20"/>
      <c r="X33" s="20"/>
      <c r="Y33" s="20"/>
    </row>
    <row r="34" spans="2:25" ht="18.45" x14ac:dyDescent="0.5">
      <c r="B34" s="38" t="s">
        <v>30</v>
      </c>
      <c r="C34" s="22"/>
      <c r="D34" s="22"/>
      <c r="E34" s="22"/>
      <c r="F34" s="99">
        <v>0</v>
      </c>
      <c r="G34" s="99">
        <v>0</v>
      </c>
      <c r="H34" s="99">
        <v>0</v>
      </c>
      <c r="I34" s="24"/>
      <c r="J34" s="18"/>
      <c r="K34" s="18"/>
      <c r="L34" s="18"/>
      <c r="M34" s="18"/>
      <c r="N34" s="18"/>
      <c r="O34" s="15"/>
      <c r="P34" s="31"/>
      <c r="Q34" s="18"/>
      <c r="R34" s="15"/>
      <c r="S34" s="18"/>
      <c r="T34" s="19"/>
      <c r="U34" s="20"/>
      <c r="W34" s="20"/>
      <c r="X34" s="20"/>
      <c r="Y34" s="20"/>
    </row>
    <row r="35" spans="2:25" ht="18.45" x14ac:dyDescent="0.5">
      <c r="B35" s="38" t="s">
        <v>15</v>
      </c>
      <c r="C35" s="22"/>
      <c r="D35" s="22"/>
      <c r="E35" s="22"/>
      <c r="F35" s="78">
        <v>0</v>
      </c>
      <c r="G35" s="78">
        <v>0</v>
      </c>
      <c r="H35" s="78">
        <v>0</v>
      </c>
      <c r="I35" s="24"/>
      <c r="J35" s="18"/>
      <c r="K35" s="18"/>
      <c r="L35" s="18"/>
      <c r="M35" s="18"/>
      <c r="N35" s="18"/>
      <c r="O35" s="15"/>
      <c r="P35" s="31"/>
      <c r="Q35" s="18"/>
      <c r="R35" s="15"/>
      <c r="S35" s="18"/>
      <c r="T35" s="19"/>
      <c r="U35" s="20"/>
      <c r="V35" s="20"/>
      <c r="W35" s="20"/>
      <c r="X35" s="20"/>
      <c r="Y35" s="20"/>
    </row>
    <row r="36" spans="2:25" ht="18.45" x14ac:dyDescent="0.5">
      <c r="B36" s="38" t="s">
        <v>16</v>
      </c>
      <c r="C36" s="22"/>
      <c r="D36" s="22"/>
      <c r="E36" s="22"/>
      <c r="F36" s="79">
        <f>F34*F35</f>
        <v>0</v>
      </c>
      <c r="G36" s="79">
        <f>G34*G35</f>
        <v>0</v>
      </c>
      <c r="H36" s="79">
        <f>H34*H35</f>
        <v>0</v>
      </c>
      <c r="I36" s="24"/>
      <c r="J36" s="18"/>
      <c r="K36" s="18"/>
      <c r="L36" s="18"/>
      <c r="M36" s="18"/>
      <c r="N36" s="117" t="s">
        <v>8</v>
      </c>
      <c r="O36" s="117"/>
      <c r="P36" s="77">
        <f>F36+G36+H36</f>
        <v>0</v>
      </c>
      <c r="Q36" s="18"/>
      <c r="R36" s="15"/>
      <c r="S36" s="18"/>
      <c r="T36" s="19"/>
      <c r="U36" s="20"/>
      <c r="V36" s="35"/>
      <c r="W36" s="20"/>
      <c r="X36" s="20"/>
      <c r="Y36" s="20"/>
    </row>
    <row r="37" spans="2:25" ht="16.2" customHeight="1" thickBot="1" x14ac:dyDescent="0.55000000000000004">
      <c r="B37" s="21"/>
      <c r="C37" s="18"/>
      <c r="D37" s="18"/>
      <c r="E37" s="18"/>
      <c r="F37" s="22"/>
      <c r="G37" s="15"/>
      <c r="H37" s="15"/>
      <c r="I37" s="24"/>
      <c r="J37" s="18"/>
      <c r="K37" s="18"/>
      <c r="L37" s="18"/>
      <c r="M37" s="18"/>
      <c r="N37" s="18"/>
      <c r="O37" s="39"/>
      <c r="P37" s="31"/>
      <c r="Q37" s="18"/>
      <c r="R37" s="15"/>
      <c r="S37" s="18"/>
      <c r="T37" s="19"/>
      <c r="U37" s="20"/>
      <c r="V37" s="20"/>
      <c r="W37" s="20"/>
      <c r="X37" s="20"/>
      <c r="Y37" s="20"/>
    </row>
    <row r="38" spans="2:25" ht="18.899999999999999" thickBot="1" x14ac:dyDescent="0.55000000000000004">
      <c r="B38" s="114" t="s">
        <v>17</v>
      </c>
      <c r="C38" s="115"/>
      <c r="D38" s="115"/>
      <c r="E38" s="115"/>
      <c r="F38" s="115"/>
      <c r="G38" s="118"/>
      <c r="H38" s="15"/>
      <c r="I38" s="24"/>
      <c r="J38" s="18"/>
      <c r="K38" s="18"/>
      <c r="L38" s="18"/>
      <c r="M38" s="18"/>
      <c r="N38" s="18"/>
      <c r="O38" s="39"/>
      <c r="P38" s="31"/>
      <c r="Q38" s="18"/>
      <c r="R38" s="15"/>
      <c r="S38" s="18"/>
      <c r="T38" s="19"/>
      <c r="U38" s="20"/>
      <c r="V38" s="35"/>
      <c r="W38" s="20"/>
      <c r="X38" s="20"/>
      <c r="Y38" s="20"/>
    </row>
    <row r="39" spans="2:25" ht="9.65" customHeight="1" x14ac:dyDescent="0.5">
      <c r="B39" s="100"/>
      <c r="C39" s="101"/>
      <c r="D39" s="101"/>
      <c r="E39" s="101"/>
      <c r="F39" s="101"/>
      <c r="G39" s="103"/>
      <c r="H39" s="15"/>
      <c r="I39" s="24"/>
      <c r="J39" s="18"/>
      <c r="K39" s="18"/>
      <c r="L39" s="18"/>
      <c r="M39" s="18"/>
      <c r="N39" s="18"/>
      <c r="O39" s="39"/>
      <c r="P39" s="31"/>
      <c r="Q39" s="18"/>
      <c r="R39" s="15"/>
      <c r="S39" s="18"/>
      <c r="T39" s="19"/>
      <c r="U39" s="20"/>
      <c r="V39" s="35"/>
      <c r="W39" s="20"/>
      <c r="X39" s="20"/>
      <c r="Y39" s="20"/>
    </row>
    <row r="40" spans="2:25" ht="18.45" x14ac:dyDescent="0.5">
      <c r="B40" s="21"/>
      <c r="C40" s="18"/>
      <c r="D40" s="18"/>
      <c r="E40" s="18"/>
      <c r="F40" s="40" t="s">
        <v>9</v>
      </c>
      <c r="G40" s="76">
        <v>0</v>
      </c>
      <c r="H40" s="15"/>
      <c r="I40" s="24"/>
      <c r="J40" s="18"/>
      <c r="K40" s="18"/>
      <c r="L40" s="18"/>
      <c r="M40" s="18"/>
      <c r="N40" s="18"/>
      <c r="O40" s="22" t="s">
        <v>21</v>
      </c>
      <c r="P40" s="77">
        <f t="shared" ref="P40:P44" si="3">+G40*40</f>
        <v>0</v>
      </c>
      <c r="Q40" s="18"/>
      <c r="R40" s="15"/>
      <c r="S40" s="18"/>
      <c r="T40" s="19"/>
      <c r="U40" s="20"/>
      <c r="V40" s="20"/>
      <c r="W40" s="20"/>
      <c r="X40" s="20"/>
      <c r="Y40" s="20"/>
    </row>
    <row r="41" spans="2:25" ht="18.45" x14ac:dyDescent="0.5">
      <c r="B41" s="21"/>
      <c r="C41" s="18"/>
      <c r="D41" s="18"/>
      <c r="E41" s="18"/>
      <c r="F41" s="40" t="s">
        <v>10</v>
      </c>
      <c r="G41" s="76">
        <v>0</v>
      </c>
      <c r="H41" s="15"/>
      <c r="I41" s="24"/>
      <c r="J41" s="18"/>
      <c r="K41" s="18"/>
      <c r="L41" s="18"/>
      <c r="M41" s="18"/>
      <c r="N41" s="18"/>
      <c r="O41" s="22" t="s">
        <v>21</v>
      </c>
      <c r="P41" s="77">
        <f t="shared" si="3"/>
        <v>0</v>
      </c>
      <c r="Q41" s="18"/>
      <c r="R41" s="15"/>
      <c r="S41" s="18"/>
      <c r="T41" s="19"/>
      <c r="U41" s="20"/>
      <c r="V41" s="20"/>
      <c r="W41" s="20"/>
      <c r="X41" s="20"/>
      <c r="Y41" s="20"/>
    </row>
    <row r="42" spans="2:25" ht="18.45" x14ac:dyDescent="0.5">
      <c r="B42" s="21"/>
      <c r="C42" s="18"/>
      <c r="D42" s="18"/>
      <c r="E42" s="18"/>
      <c r="F42" s="40" t="s">
        <v>11</v>
      </c>
      <c r="G42" s="76">
        <v>0</v>
      </c>
      <c r="H42" s="15"/>
      <c r="I42" s="24"/>
      <c r="J42" s="18"/>
      <c r="K42" s="18"/>
      <c r="L42" s="18"/>
      <c r="M42" s="18"/>
      <c r="N42" s="18"/>
      <c r="O42" s="22" t="s">
        <v>21</v>
      </c>
      <c r="P42" s="77">
        <f t="shared" si="3"/>
        <v>0</v>
      </c>
      <c r="Q42" s="18"/>
      <c r="R42" s="15"/>
      <c r="S42" s="18"/>
      <c r="T42" s="19"/>
      <c r="U42" s="20"/>
      <c r="V42" s="20"/>
      <c r="W42" s="20"/>
      <c r="X42" s="20"/>
      <c r="Y42" s="20"/>
    </row>
    <row r="43" spans="2:25" ht="18.45" x14ac:dyDescent="0.5">
      <c r="B43" s="21"/>
      <c r="C43" s="18"/>
      <c r="D43" s="18"/>
      <c r="E43" s="18"/>
      <c r="F43" s="40" t="s">
        <v>12</v>
      </c>
      <c r="G43" s="76">
        <v>0</v>
      </c>
      <c r="H43" s="15"/>
      <c r="I43" s="24"/>
      <c r="J43" s="18"/>
      <c r="K43" s="18"/>
      <c r="L43" s="18"/>
      <c r="M43" s="18"/>
      <c r="N43" s="18"/>
      <c r="O43" s="22" t="s">
        <v>21</v>
      </c>
      <c r="P43" s="77">
        <f t="shared" si="3"/>
        <v>0</v>
      </c>
      <c r="Q43" s="18"/>
      <c r="R43" s="15"/>
      <c r="S43" s="18"/>
      <c r="T43" s="19"/>
      <c r="U43" s="20"/>
      <c r="V43" s="20"/>
      <c r="W43" s="20"/>
      <c r="X43" s="20"/>
      <c r="Y43" s="20"/>
    </row>
    <row r="44" spans="2:25" ht="18.45" x14ac:dyDescent="0.5">
      <c r="B44" s="21"/>
      <c r="C44" s="18"/>
      <c r="D44" s="18"/>
      <c r="E44" s="18"/>
      <c r="F44" s="40" t="s">
        <v>13</v>
      </c>
      <c r="G44" s="76">
        <v>0</v>
      </c>
      <c r="H44" s="15"/>
      <c r="I44" s="24"/>
      <c r="J44" s="18"/>
      <c r="K44" s="18"/>
      <c r="L44" s="18"/>
      <c r="M44" s="18"/>
      <c r="N44" s="18"/>
      <c r="O44" s="22" t="s">
        <v>21</v>
      </c>
      <c r="P44" s="77">
        <f t="shared" si="3"/>
        <v>0</v>
      </c>
      <c r="Q44" s="18"/>
      <c r="R44" s="15"/>
      <c r="S44" s="18"/>
      <c r="T44" s="19"/>
      <c r="U44" s="20"/>
      <c r="V44" s="20"/>
      <c r="W44" s="20"/>
      <c r="X44" s="20"/>
      <c r="Y44" s="20"/>
    </row>
    <row r="45" spans="2:25" ht="9" customHeight="1" thickBot="1" x14ac:dyDescent="0.55000000000000004">
      <c r="B45" s="21"/>
      <c r="C45" s="18"/>
      <c r="D45" s="18"/>
      <c r="E45" s="18"/>
      <c r="F45" s="40"/>
      <c r="G45" s="40"/>
      <c r="H45" s="15"/>
      <c r="I45" s="24"/>
      <c r="J45" s="18"/>
      <c r="K45" s="18"/>
      <c r="L45" s="18"/>
      <c r="M45" s="18"/>
      <c r="N45" s="18"/>
      <c r="O45" s="22"/>
      <c r="P45" s="41"/>
      <c r="Q45" s="18"/>
      <c r="R45" s="15"/>
      <c r="S45" s="18"/>
      <c r="T45" s="19"/>
      <c r="U45" s="20"/>
      <c r="V45" s="20"/>
      <c r="W45" s="20"/>
      <c r="X45" s="20"/>
      <c r="Y45" s="20"/>
    </row>
    <row r="46" spans="2:25" ht="8.25" customHeight="1" thickTop="1" thickBot="1" x14ac:dyDescent="0.55000000000000004">
      <c r="B46" s="21"/>
      <c r="C46" s="18"/>
      <c r="D46" s="18"/>
      <c r="E46" s="18"/>
      <c r="F46" s="22"/>
      <c r="G46" s="15"/>
      <c r="H46" s="15"/>
      <c r="I46" s="24"/>
      <c r="J46" s="18"/>
      <c r="K46" s="18"/>
      <c r="L46" s="18"/>
      <c r="M46" s="18"/>
      <c r="N46" s="18"/>
      <c r="O46" s="39"/>
      <c r="P46" s="31"/>
      <c r="Q46" s="18"/>
      <c r="R46" s="15"/>
      <c r="S46" s="18"/>
      <c r="T46" s="19"/>
      <c r="U46" s="20"/>
      <c r="V46" s="20"/>
      <c r="W46" s="20"/>
      <c r="X46" s="20"/>
      <c r="Y46" s="20"/>
    </row>
    <row r="47" spans="2:25" ht="23.25" customHeight="1" thickBot="1" x14ac:dyDescent="0.65">
      <c r="B47" s="42"/>
      <c r="C47" s="27"/>
      <c r="D47" s="27"/>
      <c r="E47" s="27"/>
      <c r="F47" s="22"/>
      <c r="G47" s="15"/>
      <c r="H47" s="15"/>
      <c r="I47" s="24"/>
      <c r="J47" s="112" t="s">
        <v>23</v>
      </c>
      <c r="K47" s="112"/>
      <c r="L47" s="112"/>
      <c r="M47" s="112"/>
      <c r="N47" s="112"/>
      <c r="O47" s="113"/>
      <c r="P47" s="60">
        <f>SUM(P31,P36,P40,P41,P42,P43,P44)</f>
        <v>0</v>
      </c>
      <c r="Q47" s="18"/>
      <c r="R47" s="15"/>
      <c r="S47" s="18"/>
      <c r="T47" s="19"/>
      <c r="U47" s="34"/>
      <c r="V47" s="20"/>
      <c r="W47" s="20"/>
      <c r="X47" s="20"/>
      <c r="Y47" s="20"/>
    </row>
    <row r="48" spans="2:25" ht="18.899999999999999" thickBot="1" x14ac:dyDescent="0.55000000000000004">
      <c r="B48" s="21"/>
      <c r="C48" s="18"/>
      <c r="D48" s="18"/>
      <c r="E48" s="18"/>
      <c r="F48" s="22"/>
      <c r="G48" s="15"/>
      <c r="H48" s="15"/>
      <c r="I48" s="24"/>
      <c r="J48" s="18"/>
      <c r="K48" s="18"/>
      <c r="L48" s="18"/>
      <c r="M48" s="18"/>
      <c r="N48" s="18"/>
      <c r="O48" s="15"/>
      <c r="P48" s="18"/>
      <c r="Q48" s="18"/>
      <c r="R48" s="15"/>
      <c r="S48" s="18"/>
      <c r="T48" s="19"/>
      <c r="U48" s="20"/>
      <c r="V48" s="20"/>
      <c r="W48" s="20"/>
      <c r="X48" s="20"/>
      <c r="Y48" s="20"/>
    </row>
    <row r="49" spans="1:25" ht="18.899999999999999" thickBot="1" x14ac:dyDescent="0.55000000000000004">
      <c r="B49" s="21"/>
      <c r="C49" s="18"/>
      <c r="D49" s="18"/>
      <c r="E49" s="18"/>
      <c r="F49" s="22"/>
      <c r="G49" s="15"/>
      <c r="H49" s="15"/>
      <c r="I49" s="24"/>
      <c r="J49" s="18"/>
      <c r="K49" s="18"/>
      <c r="L49" s="43">
        <f>+P47</f>
        <v>0</v>
      </c>
      <c r="M49" s="18" t="s">
        <v>14</v>
      </c>
      <c r="N49" s="18">
        <v>40</v>
      </c>
      <c r="O49" s="15" t="s">
        <v>2</v>
      </c>
      <c r="P49" s="59">
        <f xml:space="preserve"> IF(L49&lt;40,L49/40,IF(L49&gt;44,1+(L49-44)/3*15/525*2,1))</f>
        <v>0</v>
      </c>
      <c r="Q49" s="18" t="s">
        <v>19</v>
      </c>
      <c r="R49" s="15"/>
      <c r="S49" s="18"/>
      <c r="T49" s="19"/>
      <c r="U49" s="20"/>
      <c r="V49" s="20"/>
      <c r="W49" s="20"/>
      <c r="X49" s="20"/>
      <c r="Y49" s="20"/>
    </row>
    <row r="50" spans="1:25" ht="18.899999999999999" thickBot="1" x14ac:dyDescent="0.55000000000000004">
      <c r="B50" s="21"/>
      <c r="C50" s="18"/>
      <c r="D50" s="18"/>
      <c r="E50" s="18"/>
      <c r="F50" s="22"/>
      <c r="G50" s="15"/>
      <c r="H50" s="15"/>
      <c r="I50" s="24"/>
      <c r="J50" s="18"/>
      <c r="K50" s="18"/>
      <c r="L50" s="43"/>
      <c r="M50" s="18"/>
      <c r="N50" s="18"/>
      <c r="O50" s="15"/>
      <c r="P50" s="44"/>
      <c r="Q50" s="18"/>
      <c r="R50" s="15"/>
      <c r="S50" s="18"/>
      <c r="T50" s="19"/>
      <c r="U50" s="20"/>
      <c r="V50" s="20"/>
      <c r="W50" s="20"/>
      <c r="X50" s="20"/>
      <c r="Y50" s="20"/>
    </row>
    <row r="51" spans="1:25" ht="18.899999999999999" thickBot="1" x14ac:dyDescent="0.55000000000000004">
      <c r="B51" s="38" t="s">
        <v>20</v>
      </c>
      <c r="C51" s="22"/>
      <c r="D51" s="22"/>
      <c r="E51" s="22"/>
      <c r="F51" s="78"/>
      <c r="G51" s="15"/>
      <c r="H51" s="15"/>
      <c r="I51" s="24"/>
      <c r="J51" s="18"/>
      <c r="K51" s="18"/>
      <c r="L51" s="43">
        <f>F51</f>
        <v>0</v>
      </c>
      <c r="M51" s="32" t="s">
        <v>14</v>
      </c>
      <c r="N51" s="18">
        <v>40</v>
      </c>
      <c r="O51" s="15" t="s">
        <v>2</v>
      </c>
      <c r="P51" s="59">
        <f xml:space="preserve"> IF(L51&lt;40,L51/40,IF(L51&gt;44,1+(L51-44)/3*15/525*2,1))</f>
        <v>0</v>
      </c>
      <c r="Q51" s="18" t="s">
        <v>19</v>
      </c>
      <c r="R51" s="15"/>
      <c r="S51" s="18"/>
      <c r="T51" s="19"/>
      <c r="U51" s="20"/>
      <c r="V51" s="20"/>
      <c r="W51" s="20"/>
      <c r="X51" s="20"/>
      <c r="Y51" s="20"/>
    </row>
    <row r="52" spans="1:25" ht="18.45" x14ac:dyDescent="0.5">
      <c r="B52" s="38"/>
      <c r="C52" s="22"/>
      <c r="D52" s="22"/>
      <c r="E52" s="22"/>
      <c r="F52" s="15"/>
      <c r="G52" s="15"/>
      <c r="H52" s="15"/>
      <c r="I52" s="24"/>
      <c r="J52" s="18"/>
      <c r="K52" s="18"/>
      <c r="L52" s="43"/>
      <c r="M52" s="32"/>
      <c r="N52" s="18"/>
      <c r="O52" s="15"/>
      <c r="P52" s="44"/>
      <c r="Q52" s="18"/>
      <c r="R52" s="15"/>
      <c r="S52" s="18"/>
      <c r="T52" s="19"/>
      <c r="U52" s="20"/>
      <c r="V52" s="20"/>
      <c r="W52" s="20"/>
      <c r="X52" s="20"/>
      <c r="Y52" s="20"/>
    </row>
    <row r="53" spans="1:25" ht="18.899999999999999" thickBot="1" x14ac:dyDescent="0.55000000000000004">
      <c r="B53" s="38"/>
      <c r="C53" s="22"/>
      <c r="D53" s="22"/>
      <c r="E53" s="22"/>
      <c r="F53" s="15"/>
      <c r="G53" s="15"/>
      <c r="H53" s="15"/>
      <c r="I53" s="24"/>
      <c r="J53" s="18"/>
      <c r="K53" s="18"/>
      <c r="L53" s="43"/>
      <c r="M53" s="32"/>
      <c r="N53" s="18"/>
      <c r="O53" s="15"/>
      <c r="P53" s="44"/>
      <c r="Q53" s="18"/>
      <c r="R53" s="15"/>
      <c r="S53" s="18"/>
      <c r="T53" s="19"/>
      <c r="U53" s="20"/>
      <c r="V53" s="20"/>
      <c r="W53" s="20"/>
      <c r="X53" s="20"/>
      <c r="Y53" s="20"/>
    </row>
    <row r="54" spans="1:25" ht="18.899999999999999" thickBot="1" x14ac:dyDescent="0.55000000000000004">
      <c r="A54" s="61"/>
      <c r="B54" s="38" t="s">
        <v>31</v>
      </c>
      <c r="C54" s="22"/>
      <c r="D54" s="22"/>
      <c r="E54" s="22"/>
      <c r="F54" s="79">
        <f>P47+F51</f>
        <v>0</v>
      </c>
      <c r="G54" s="15"/>
      <c r="H54" s="15"/>
      <c r="I54" s="24"/>
      <c r="J54" s="18"/>
      <c r="K54" s="18"/>
      <c r="L54" s="43"/>
      <c r="M54" s="32"/>
      <c r="N54" s="18"/>
      <c r="O54" s="15"/>
      <c r="P54" s="59" t="str">
        <f xml:space="preserve"> IF(F54&gt;85,1+(F54-85)/3*15/525,IF((F54&gt;80),1,""))</f>
        <v/>
      </c>
      <c r="Q54" s="18" t="s">
        <v>46</v>
      </c>
      <c r="R54" s="15"/>
      <c r="S54" s="18"/>
      <c r="T54" s="19"/>
      <c r="U54" s="20"/>
      <c r="V54" s="20"/>
      <c r="W54" s="20"/>
      <c r="X54" s="20"/>
      <c r="Y54" s="20"/>
    </row>
    <row r="55" spans="1:25" ht="18.899999999999999" thickBot="1" x14ac:dyDescent="0.55000000000000004">
      <c r="B55" s="45"/>
      <c r="C55" s="49"/>
      <c r="D55" s="49"/>
      <c r="E55" s="49"/>
      <c r="F55" s="46"/>
      <c r="G55" s="47"/>
      <c r="H55" s="47"/>
      <c r="I55" s="48"/>
      <c r="J55" s="49"/>
      <c r="K55" s="49"/>
      <c r="L55" s="49"/>
      <c r="M55" s="49"/>
      <c r="N55" s="49"/>
      <c r="O55" s="47"/>
      <c r="P55" s="49"/>
      <c r="Q55" s="49"/>
      <c r="R55" s="47"/>
      <c r="S55" s="49"/>
      <c r="T55" s="50"/>
      <c r="U55" s="20"/>
      <c r="V55" s="20"/>
      <c r="W55" s="20"/>
      <c r="X55" s="20"/>
      <c r="Y55" s="20"/>
    </row>
  </sheetData>
  <sheetProtection sheet="1" objects="1" scenarios="1"/>
  <protectedRanges>
    <protectedRange sqref="Q4:T5" name="Plage2"/>
    <protectedRange sqref="F6:F7 I12:I21 F9:F10 G40:G45 F12:F21 S12:S19 F34:H36" name="Plage1"/>
  </protectedRanges>
  <mergeCells count="10">
    <mergeCell ref="J47:O47"/>
    <mergeCell ref="B32:G32"/>
    <mergeCell ref="N36:O36"/>
    <mergeCell ref="B38:G38"/>
    <mergeCell ref="L31:O31"/>
    <mergeCell ref="J2:M2"/>
    <mergeCell ref="J3:M3"/>
    <mergeCell ref="N2:S2"/>
    <mergeCell ref="N3:S3"/>
    <mergeCell ref="B4:T4"/>
  </mergeCells>
  <conditionalFormatting sqref="L23">
    <cfRule type="cellIs" dxfId="0" priority="1" operator="greaterThan">
      <formula>415</formula>
    </cfRule>
  </conditionalFormatting>
  <dataValidations disablePrompts="1" count="1">
    <dataValidation type="list" allowBlank="1" showDropDown="1" showInputMessage="1" showErrorMessage="1" errorTitle="ERREUR" error="Mettre un « X » si nécessaire." sqref="D12:D19" xr:uid="{6857C1B5-D192-4DDB-99CC-BACEE56AFEF8}">
      <formula1>"x,X"</formula1>
    </dataValidation>
  </dataValidations>
  <pageMargins left="0.78740157499999996" right="0.78740157499999996" top="0.984251969" bottom="0.984251969" header="0.4921259845" footer="0.4921259845"/>
  <pageSetup scale="5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B83EE51965BF4A9DF56A57EFAD2668" ma:contentTypeVersion="15" ma:contentTypeDescription="Crée un document." ma:contentTypeScope="" ma:versionID="3828c16335c27731ea4d32707568945a">
  <xsd:schema xmlns:xsd="http://www.w3.org/2001/XMLSchema" xmlns:xs="http://www.w3.org/2001/XMLSchema" xmlns:p="http://schemas.microsoft.com/office/2006/metadata/properties" xmlns:ns2="d7d66181-6563-45f7-ae56-d2c260885f04" xmlns:ns3="f06787e0-e920-468e-8aa7-24f00e6d2efa" targetNamespace="http://schemas.microsoft.com/office/2006/metadata/properties" ma:root="true" ma:fieldsID="792d6f721a1e447e5263d95e7404bf29" ns2:_="" ns3:_="">
    <xsd:import namespace="d7d66181-6563-45f7-ae56-d2c260885f04"/>
    <xsd:import namespace="f06787e0-e920-468e-8aa7-24f00e6d2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66181-6563-45f7-ae56-d2c260885f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69b4e554-671b-4a29-8c10-25703b0d9d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87e0-e920-468e-8aa7-24f00e6d2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c6b0466-3e0f-4c4d-9d11-d939a13e3b10}" ma:internalName="TaxCatchAll" ma:showField="CatchAllData" ma:web="f06787e0-e920-468e-8aa7-24f00e6d2e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6787e0-e920-468e-8aa7-24f00e6d2efa" xsi:nil="true"/>
    <lcf76f155ced4ddcb4097134ff3c332f xmlns="d7d66181-6563-45f7-ae56-d2c260885f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E78E78-5C7F-4C54-BF75-E6A6321DE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d66181-6563-45f7-ae56-d2c260885f04"/>
    <ds:schemaRef ds:uri="f06787e0-e920-468e-8aa7-24f00e6d2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F3CF4C-E29A-40D7-85BA-42D9BC7AAF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AAC9A0-CEC5-4D82-9EED-75267D8B35AA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f06787e0-e920-468e-8aa7-24f00e6d2efa"/>
    <ds:schemaRef ds:uri="d7d66181-6563-45f7-ae56-d2c260885f04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Instructions</vt:lpstr>
      <vt:lpstr>Calculateur CI</vt:lpstr>
      <vt:lpstr>'Calculateur CI'!Zone_d_impression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Lespérance Simon</cp:lastModifiedBy>
  <cp:lastPrinted>2024-05-13T17:51:15Z</cp:lastPrinted>
  <dcterms:created xsi:type="dcterms:W3CDTF">2013-05-22T19:00:08Z</dcterms:created>
  <dcterms:modified xsi:type="dcterms:W3CDTF">2025-01-31T15:13:09Z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0x010100D3B83EE51965BF4A9DF56A57EFAD2668</vt:lpwstr>
  </property>
</Properties>
</file>